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0"/>
  </bookViews>
  <sheets>
    <sheet name="Бумага - 130гр., 170гр., картон" sheetId="1" r:id="rId1"/>
  </sheets>
  <definedNames>
    <definedName name="_xlnm.Print_Area" localSheetId="0">'Бумага - 130гр., 170гр., картон'!$A$1:$R$28</definedName>
  </definedNames>
  <calcPr fullCalcOnLoad="1"/>
</workbook>
</file>

<file path=xl/sharedStrings.xml><?xml version="1.0" encoding="utf-8"?>
<sst xmlns="http://schemas.openxmlformats.org/spreadsheetml/2006/main" count="183" uniqueCount="63">
  <si>
    <t>Скругление углов</t>
  </si>
  <si>
    <t>Формат, цветность</t>
  </si>
  <si>
    <t>Все цены приведены в рублях с учетом НДС.</t>
  </si>
  <si>
    <t>Карманный календарик                                 без ламинации и скругления углов</t>
  </si>
  <si>
    <t>Карманный календарик                                             с ламинацией и скруглением углов</t>
  </si>
  <si>
    <t>Визитная карточка</t>
  </si>
  <si>
    <t>4+4</t>
  </si>
  <si>
    <t xml:space="preserve">А5                                                        </t>
  </si>
  <si>
    <t>4+0</t>
  </si>
  <si>
    <t xml:space="preserve">А6                                                        </t>
  </si>
  <si>
    <t xml:space="preserve">А3 </t>
  </si>
  <si>
    <t xml:space="preserve">А4 </t>
  </si>
  <si>
    <t xml:space="preserve">А6 </t>
  </si>
  <si>
    <t xml:space="preserve">А3 (297х420) </t>
  </si>
  <si>
    <t xml:space="preserve">А4 (210х297) </t>
  </si>
  <si>
    <t xml:space="preserve">А5 (148х210) </t>
  </si>
  <si>
    <t xml:space="preserve">А6 (105х148) </t>
  </si>
  <si>
    <t>Евробуклет, А4,  2 фальца</t>
  </si>
  <si>
    <t>А5</t>
  </si>
  <si>
    <r>
      <t xml:space="preserve">120х120 </t>
    </r>
    <r>
      <rPr>
        <sz val="9"/>
        <rFont val="Arial"/>
        <family val="2"/>
      </rPr>
      <t>(для CD)</t>
    </r>
  </si>
  <si>
    <t xml:space="preserve">А5 (148х210)                                   </t>
  </si>
  <si>
    <t xml:space="preserve">А6 (105х148)                                   </t>
  </si>
  <si>
    <t>150 х 70</t>
  </si>
  <si>
    <t>100 х 70</t>
  </si>
  <si>
    <t xml:space="preserve">210 х 200 </t>
  </si>
  <si>
    <t>98 х 210</t>
  </si>
  <si>
    <t>98 х210</t>
  </si>
  <si>
    <t>98х210</t>
  </si>
  <si>
    <t>Ламинация 70х100 мм.                    двусторонняя глянцевая</t>
  </si>
  <si>
    <t>1 фальц           автомат</t>
  </si>
  <si>
    <t>2 фальца         автомат</t>
  </si>
  <si>
    <t>вырубка</t>
  </si>
  <si>
    <t>Биговка</t>
  </si>
  <si>
    <t>Сверление</t>
  </si>
  <si>
    <t>Ламинация глянцевая формат А4  односторонний / двусторонний</t>
  </si>
  <si>
    <t>перфорация 1 линия</t>
  </si>
  <si>
    <t>2100 / 2940</t>
  </si>
  <si>
    <t>3780 / 4720</t>
  </si>
  <si>
    <t>УФлак глянцевый 1/0 (1/1 умножаем на 2) сплошной / выборочный</t>
  </si>
  <si>
    <t>7560 / 8400</t>
  </si>
  <si>
    <t>10200 / 11040</t>
  </si>
  <si>
    <t>13600 / 14440</t>
  </si>
  <si>
    <t>15750 / 16590</t>
  </si>
  <si>
    <t>18900 / 19740</t>
  </si>
  <si>
    <t>25200 / 26040</t>
  </si>
  <si>
    <t>50400 / 51240</t>
  </si>
  <si>
    <r>
      <t xml:space="preserve">120х120 </t>
    </r>
    <r>
      <rPr>
        <b/>
        <sz val="9"/>
        <color indexed="10"/>
        <rFont val="Arial"/>
        <family val="2"/>
      </rPr>
      <t>(для CD)</t>
    </r>
  </si>
  <si>
    <t>Сроки на печать 1-2 дня + 1 день на постпечатную обработку (фальцовка, биговка, ламинация…)</t>
  </si>
  <si>
    <t xml:space="preserve">Мелованная глянцевая бумага, 130 г./кв.м.  </t>
  </si>
  <si>
    <t>Сроки на печать 1-2 дня + 1 день на постпечатную обработку (биговка, фальцовка…)</t>
  </si>
  <si>
    <t xml:space="preserve">Мелованная глянцевая бумага, 170 г./кв.м.  </t>
  </si>
  <si>
    <t>23200 / 24040</t>
  </si>
  <si>
    <t>1400 / 2600</t>
  </si>
  <si>
    <t>2400 / 4800</t>
  </si>
  <si>
    <t>3500 / 6900</t>
  </si>
  <si>
    <t>4800 / 9600</t>
  </si>
  <si>
    <t>5600 / 11200</t>
  </si>
  <si>
    <t>7000 / 13800</t>
  </si>
  <si>
    <t>9100 / 18100</t>
  </si>
  <si>
    <t>11000 / 22000</t>
  </si>
  <si>
    <t>22000 / 44000</t>
  </si>
  <si>
    <t xml:space="preserve">Мелованный картон, 300 г./кв.м.  </t>
  </si>
  <si>
    <t>1000 / 1400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</si>
</sst>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justify" vertical="center"/>
    </xf>
    <xf numFmtId="0" fontId="2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/>
    </xf>
    <xf numFmtId="1" fontId="0" fillId="24" borderId="15" xfId="0" applyNumberFormat="1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323850</xdr:colOff>
      <xdr:row>0</xdr:row>
      <xdr:rowOff>0</xdr:rowOff>
    </xdr:to>
    <xdr:pic>
      <xdr:nvPicPr>
        <xdr:cNvPr id="1" name="Picture 1" descr="blank_pr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953375" y="0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7953375" y="0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953375" y="0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11</xdr:col>
      <xdr:colOff>361950</xdr:colOff>
      <xdr:row>0</xdr:row>
      <xdr:rowOff>0</xdr:rowOff>
    </xdr:to>
    <xdr:sp>
      <xdr:nvSpPr>
        <xdr:cNvPr id="5" name="Line 10"/>
        <xdr:cNvSpPr>
          <a:spLocks/>
        </xdr:cNvSpPr>
      </xdr:nvSpPr>
      <xdr:spPr>
        <a:xfrm>
          <a:off x="7953375" y="0"/>
          <a:ext cx="25717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76"/>
  <sheetViews>
    <sheetView tabSelected="1" zoomScalePageLayoutView="0" workbookViewId="0" topLeftCell="A67">
      <selection activeCell="R12" sqref="R12"/>
    </sheetView>
  </sheetViews>
  <sheetFormatPr defaultColWidth="9.875" defaultRowHeight="12.75"/>
  <cols>
    <col min="1" max="1" width="24.75390625" style="2" customWidth="1"/>
    <col min="2" max="2" width="11.875" style="8" customWidth="1"/>
    <col min="3" max="3" width="8.875" style="1" customWidth="1"/>
    <col min="4" max="7" width="7.00390625" style="1" customWidth="1"/>
    <col min="8" max="10" width="7.00390625" style="20" customWidth="1"/>
    <col min="11" max="11" width="8.625" style="20" customWidth="1"/>
    <col min="12" max="12" width="8.25390625" style="1" customWidth="1"/>
    <col min="13" max="13" width="8.125" style="1" customWidth="1"/>
    <col min="14" max="14" width="8.75390625" style="1" customWidth="1"/>
    <col min="15" max="15" width="9.00390625" style="1" customWidth="1"/>
    <col min="16" max="16" width="8.125" style="1" customWidth="1"/>
    <col min="17" max="17" width="8.25390625" style="2" customWidth="1"/>
    <col min="18" max="18" width="8.75390625" style="2" customWidth="1"/>
    <col min="19" max="16384" width="9.875" style="2" customWidth="1"/>
  </cols>
  <sheetData>
    <row r="1" spans="1:11" s="11" customFormat="1" ht="48.75" customHeight="1">
      <c r="A1" s="58" t="s">
        <v>48</v>
      </c>
      <c r="B1" s="12"/>
      <c r="C1" s="15"/>
      <c r="D1" s="15"/>
      <c r="E1" s="15"/>
      <c r="F1" s="15"/>
      <c r="G1" s="15"/>
      <c r="H1" s="21"/>
      <c r="I1" s="59" t="s">
        <v>47</v>
      </c>
      <c r="J1" s="21"/>
      <c r="K1" s="21"/>
    </row>
    <row r="2" spans="1:15" s="3" customFormat="1" ht="35.25" customHeight="1">
      <c r="A2" s="71" t="s">
        <v>1</v>
      </c>
      <c r="B2" s="72"/>
      <c r="C2" s="38">
        <v>500</v>
      </c>
      <c r="D2" s="38">
        <v>1000</v>
      </c>
      <c r="E2" s="38">
        <v>2000</v>
      </c>
      <c r="F2" s="38">
        <v>3000</v>
      </c>
      <c r="G2" s="38">
        <v>4000</v>
      </c>
      <c r="H2" s="38">
        <v>5000</v>
      </c>
      <c r="I2" s="38">
        <v>6000</v>
      </c>
      <c r="J2" s="38">
        <v>8000</v>
      </c>
      <c r="K2" s="38">
        <v>10000</v>
      </c>
      <c r="L2" s="38">
        <v>20000</v>
      </c>
      <c r="M2" s="38">
        <v>30000</v>
      </c>
      <c r="N2" s="38">
        <v>40000</v>
      </c>
      <c r="O2" s="38">
        <v>50000</v>
      </c>
    </row>
    <row r="3" spans="1:18" s="16" customFormat="1" ht="35.25" customHeight="1">
      <c r="A3" s="7" t="s">
        <v>17</v>
      </c>
      <c r="B3" s="24" t="s">
        <v>6</v>
      </c>
      <c r="C3" s="26">
        <f>C6+C23</f>
        <v>3190.1047619047617</v>
      </c>
      <c r="D3" s="26">
        <f>D6+D23</f>
        <v>3490</v>
      </c>
      <c r="E3" s="26">
        <f aca="true" t="shared" si="0" ref="E3:O3">E6+E23</f>
        <v>4620</v>
      </c>
      <c r="F3" s="26">
        <f t="shared" si="0"/>
        <v>5840</v>
      </c>
      <c r="G3" s="26">
        <f t="shared" si="0"/>
        <v>7230</v>
      </c>
      <c r="H3" s="26">
        <f t="shared" si="0"/>
        <v>7730</v>
      </c>
      <c r="I3" s="28">
        <f>I23+I6</f>
        <v>9040</v>
      </c>
      <c r="J3" s="28">
        <f>J23+J6</f>
        <v>11580</v>
      </c>
      <c r="K3" s="26">
        <f t="shared" si="0"/>
        <v>14030</v>
      </c>
      <c r="L3" s="26">
        <f t="shared" si="0"/>
        <v>22310</v>
      </c>
      <c r="M3" s="26">
        <f t="shared" si="0"/>
        <v>27660</v>
      </c>
      <c r="N3" s="26">
        <f t="shared" si="0"/>
        <v>35250.47619047619</v>
      </c>
      <c r="O3" s="26">
        <f t="shared" si="0"/>
        <v>42920</v>
      </c>
      <c r="P3" s="18"/>
      <c r="R3" s="37"/>
    </row>
    <row r="4" spans="1:16" s="44" customFormat="1" ht="18.75" customHeight="1">
      <c r="A4" s="40" t="s">
        <v>13</v>
      </c>
      <c r="B4" s="41" t="s">
        <v>6</v>
      </c>
      <c r="C4" s="42">
        <v>5260</v>
      </c>
      <c r="D4" s="42">
        <v>6150</v>
      </c>
      <c r="E4" s="42">
        <v>7940</v>
      </c>
      <c r="F4" s="42">
        <v>9760</v>
      </c>
      <c r="G4" s="42">
        <v>10640</v>
      </c>
      <c r="H4" s="42">
        <v>12060</v>
      </c>
      <c r="I4" s="42">
        <f>13901.498/1.05</f>
        <v>13239.521904761903</v>
      </c>
      <c r="J4" s="42">
        <v>15600</v>
      </c>
      <c r="K4" s="42">
        <f>18847.97/1.05</f>
        <v>17950.44761904762</v>
      </c>
      <c r="L4" s="42">
        <v>30410</v>
      </c>
      <c r="M4" s="42">
        <v>45320</v>
      </c>
      <c r="N4" s="42">
        <v>60420</v>
      </c>
      <c r="O4" s="42">
        <v>73570</v>
      </c>
      <c r="P4" s="39"/>
    </row>
    <row r="5" spans="1:16" s="9" customFormat="1" ht="18.75" customHeight="1">
      <c r="A5" s="6" t="s">
        <v>10</v>
      </c>
      <c r="B5" s="19" t="s">
        <v>8</v>
      </c>
      <c r="C5" s="61">
        <v>4980</v>
      </c>
      <c r="D5" s="61">
        <v>5950</v>
      </c>
      <c r="E5" s="61">
        <v>6830</v>
      </c>
      <c r="F5" s="61">
        <f>9050.61/1.05</f>
        <v>8619.628571428571</v>
      </c>
      <c r="G5" s="61">
        <v>9050</v>
      </c>
      <c r="H5" s="61">
        <v>10210</v>
      </c>
      <c r="I5" s="61">
        <v>11320</v>
      </c>
      <c r="J5" s="61">
        <v>13540</v>
      </c>
      <c r="K5" s="61">
        <f>16547.98/1.05</f>
        <v>15759.98095238095</v>
      </c>
      <c r="L5" s="61">
        <v>26340</v>
      </c>
      <c r="M5" s="61">
        <v>36500</v>
      </c>
      <c r="N5" s="61">
        <v>48590</v>
      </c>
      <c r="O5" s="61">
        <v>60740</v>
      </c>
      <c r="P5" s="18"/>
    </row>
    <row r="6" spans="1:16" s="44" customFormat="1" ht="18.75" customHeight="1">
      <c r="A6" s="40" t="s">
        <v>14</v>
      </c>
      <c r="B6" s="41" t="s">
        <v>6</v>
      </c>
      <c r="C6" s="42">
        <f>3076.61/1.05</f>
        <v>2930.1047619047617</v>
      </c>
      <c r="D6" s="42">
        <v>3100</v>
      </c>
      <c r="E6" s="42">
        <v>4100</v>
      </c>
      <c r="F6" s="42">
        <v>5060</v>
      </c>
      <c r="G6" s="42">
        <v>6320</v>
      </c>
      <c r="H6" s="42">
        <v>6690</v>
      </c>
      <c r="I6" s="42">
        <v>7740</v>
      </c>
      <c r="J6" s="42">
        <v>9840</v>
      </c>
      <c r="K6" s="42">
        <v>11950</v>
      </c>
      <c r="L6" s="42">
        <v>18660</v>
      </c>
      <c r="M6" s="42">
        <v>23670</v>
      </c>
      <c r="N6" s="42">
        <v>30500</v>
      </c>
      <c r="O6" s="42">
        <v>37350</v>
      </c>
      <c r="P6" s="39"/>
    </row>
    <row r="7" spans="1:16" s="9" customFormat="1" ht="18.75" customHeight="1">
      <c r="A7" s="6" t="s">
        <v>11</v>
      </c>
      <c r="B7" s="19" t="s">
        <v>8</v>
      </c>
      <c r="C7" s="61">
        <v>2650</v>
      </c>
      <c r="D7" s="61">
        <v>3020</v>
      </c>
      <c r="E7" s="61">
        <v>3730</v>
      </c>
      <c r="F7" s="61">
        <v>4550</v>
      </c>
      <c r="G7" s="61">
        <f>6153.22/1.05</f>
        <v>5860.2095238095235</v>
      </c>
      <c r="H7" s="61">
        <v>6200</v>
      </c>
      <c r="I7" s="61">
        <v>6910</v>
      </c>
      <c r="J7" s="61">
        <v>8340</v>
      </c>
      <c r="K7" s="61">
        <v>9760</v>
      </c>
      <c r="L7" s="61">
        <v>16160</v>
      </c>
      <c r="M7" s="61">
        <v>19770</v>
      </c>
      <c r="N7" s="61">
        <v>25520</v>
      </c>
      <c r="O7" s="61">
        <f>32140.12/1.05</f>
        <v>30609.638095238093</v>
      </c>
      <c r="P7" s="18"/>
    </row>
    <row r="8" spans="1:16" s="44" customFormat="1" ht="18.75" customHeight="1">
      <c r="A8" s="40" t="s">
        <v>15</v>
      </c>
      <c r="B8" s="41" t="s">
        <v>6</v>
      </c>
      <c r="C8" s="42">
        <v>1420</v>
      </c>
      <c r="D8" s="42">
        <v>1790</v>
      </c>
      <c r="E8" s="42">
        <v>2370</v>
      </c>
      <c r="F8" s="42">
        <v>2900</v>
      </c>
      <c r="G8" s="42">
        <v>3380</v>
      </c>
      <c r="H8" s="42">
        <v>3850</v>
      </c>
      <c r="I8" s="42">
        <v>4410</v>
      </c>
      <c r="J8" s="42">
        <v>5510</v>
      </c>
      <c r="K8" s="42">
        <v>6620</v>
      </c>
      <c r="L8" s="42">
        <v>11890</v>
      </c>
      <c r="M8" s="42">
        <v>15470</v>
      </c>
      <c r="N8" s="42">
        <v>19040</v>
      </c>
      <c r="O8" s="42">
        <v>23100</v>
      </c>
      <c r="P8" s="39"/>
    </row>
    <row r="9" spans="1:16" s="9" customFormat="1" ht="18.75" customHeight="1">
      <c r="A9" s="6" t="s">
        <v>18</v>
      </c>
      <c r="B9" s="19" t="s">
        <v>8</v>
      </c>
      <c r="C9" s="61">
        <v>1280</v>
      </c>
      <c r="D9" s="61">
        <v>1650</v>
      </c>
      <c r="E9" s="61">
        <v>2090</v>
      </c>
      <c r="F9" s="61">
        <v>2510</v>
      </c>
      <c r="G9" s="61">
        <v>2990</v>
      </c>
      <c r="H9" s="61">
        <v>3320</v>
      </c>
      <c r="I9" s="61">
        <v>3860</v>
      </c>
      <c r="J9" s="61">
        <v>4950</v>
      </c>
      <c r="K9" s="61">
        <f>6451.92/1.07</f>
        <v>6029.8317757009345</v>
      </c>
      <c r="L9" s="61">
        <v>10830</v>
      </c>
      <c r="M9" s="61">
        <f>15622.01/1.07</f>
        <v>14600.009345794391</v>
      </c>
      <c r="N9" s="61">
        <v>18060</v>
      </c>
      <c r="O9" s="61">
        <v>21540</v>
      </c>
      <c r="P9" s="18"/>
    </row>
    <row r="10" spans="1:16" s="44" customFormat="1" ht="18.75" customHeight="1">
      <c r="A10" s="40" t="s">
        <v>16</v>
      </c>
      <c r="B10" s="41" t="s">
        <v>6</v>
      </c>
      <c r="C10" s="42">
        <v>730</v>
      </c>
      <c r="D10" s="42">
        <v>1030</v>
      </c>
      <c r="E10" s="42">
        <v>1400</v>
      </c>
      <c r="F10" s="42">
        <v>1760</v>
      </c>
      <c r="G10" s="42">
        <v>1820</v>
      </c>
      <c r="H10" s="42">
        <v>2120</v>
      </c>
      <c r="I10" s="42">
        <f>2610.638/1.07</f>
        <v>2439.848598130841</v>
      </c>
      <c r="J10" s="42">
        <v>3080</v>
      </c>
      <c r="K10" s="42">
        <v>3710</v>
      </c>
      <c r="L10" s="42">
        <v>6640</v>
      </c>
      <c r="M10" s="42">
        <f>9319.44/1.07</f>
        <v>8709.757009345794</v>
      </c>
      <c r="N10" s="42">
        <v>11000</v>
      </c>
      <c r="O10" s="42">
        <v>14030</v>
      </c>
      <c r="P10" s="39"/>
    </row>
    <row r="11" spans="1:16" s="9" customFormat="1" ht="18.75" customHeight="1">
      <c r="A11" s="6" t="s">
        <v>12</v>
      </c>
      <c r="B11" s="19" t="s">
        <v>8</v>
      </c>
      <c r="C11" s="61">
        <v>640</v>
      </c>
      <c r="D11" s="61">
        <v>750</v>
      </c>
      <c r="E11" s="61">
        <v>1100</v>
      </c>
      <c r="F11" s="61">
        <f>1583.11/1.07</f>
        <v>1479.5420560747662</v>
      </c>
      <c r="G11" s="61">
        <v>1700</v>
      </c>
      <c r="H11" s="61">
        <f>2001.29/1.07</f>
        <v>1870.3644859813082</v>
      </c>
      <c r="I11" s="61">
        <v>2160</v>
      </c>
      <c r="J11" s="61">
        <v>2740</v>
      </c>
      <c r="K11" s="61">
        <v>3320</v>
      </c>
      <c r="L11" s="61">
        <f>6451.92/1.07</f>
        <v>6029.8317757009345</v>
      </c>
      <c r="M11" s="61">
        <v>8120</v>
      </c>
      <c r="N11" s="61">
        <v>10410</v>
      </c>
      <c r="O11" s="61">
        <v>12970</v>
      </c>
      <c r="P11" s="18"/>
    </row>
    <row r="12" spans="1:16" s="44" customFormat="1" ht="18.75" customHeight="1">
      <c r="A12" s="40" t="s">
        <v>24</v>
      </c>
      <c r="B12" s="41" t="s">
        <v>6</v>
      </c>
      <c r="C12" s="42">
        <v>2090</v>
      </c>
      <c r="D12" s="42">
        <v>2290</v>
      </c>
      <c r="E12" s="42">
        <v>2960</v>
      </c>
      <c r="F12" s="42">
        <v>3520</v>
      </c>
      <c r="G12" s="42">
        <v>4100</v>
      </c>
      <c r="H12" s="42">
        <v>4190</v>
      </c>
      <c r="I12" s="42">
        <v>4940</v>
      </c>
      <c r="J12" s="42">
        <v>6430</v>
      </c>
      <c r="K12" s="42">
        <v>7930</v>
      </c>
      <c r="L12" s="42">
        <v>13680</v>
      </c>
      <c r="M12" s="42">
        <v>18060</v>
      </c>
      <c r="N12" s="42">
        <v>23110</v>
      </c>
      <c r="O12" s="42">
        <v>27910</v>
      </c>
      <c r="P12" s="39"/>
    </row>
    <row r="13" spans="1:16" s="9" customFormat="1" ht="18.75" customHeight="1">
      <c r="A13" s="6" t="s">
        <v>24</v>
      </c>
      <c r="B13" s="19" t="s">
        <v>8</v>
      </c>
      <c r="C13" s="61">
        <v>1950</v>
      </c>
      <c r="D13" s="61">
        <v>2180</v>
      </c>
      <c r="E13" s="61">
        <f>3016.87/1.07</f>
        <v>2819.504672897196</v>
      </c>
      <c r="F13" s="61">
        <f>3584.4/1.07</f>
        <v>3349.9065420560746</v>
      </c>
      <c r="G13" s="61">
        <f>4301.28/1.07</f>
        <v>4019.8878504672894</v>
      </c>
      <c r="H13" s="61">
        <v>4130</v>
      </c>
      <c r="I13" s="61">
        <v>4850</v>
      </c>
      <c r="J13" s="61">
        <v>6290</v>
      </c>
      <c r="K13" s="61">
        <v>7730</v>
      </c>
      <c r="L13" s="61">
        <v>12340</v>
      </c>
      <c r="M13" s="61">
        <v>15630</v>
      </c>
      <c r="N13" s="61">
        <v>19070</v>
      </c>
      <c r="O13" s="61">
        <v>23470</v>
      </c>
      <c r="P13" s="18"/>
    </row>
    <row r="14" spans="1:16" s="44" customFormat="1" ht="18.75" customHeight="1">
      <c r="A14" s="40" t="s">
        <v>46</v>
      </c>
      <c r="B14" s="41" t="s">
        <v>6</v>
      </c>
      <c r="C14" s="42">
        <v>1280</v>
      </c>
      <c r="D14" s="42">
        <v>1700</v>
      </c>
      <c r="E14" s="42">
        <v>2230</v>
      </c>
      <c r="F14" s="42">
        <v>2600</v>
      </c>
      <c r="G14" s="42">
        <v>3070</v>
      </c>
      <c r="H14" s="42">
        <v>3380</v>
      </c>
      <c r="I14" s="42">
        <v>3860</v>
      </c>
      <c r="J14" s="42">
        <v>4820</v>
      </c>
      <c r="K14" s="42">
        <v>5780</v>
      </c>
      <c r="L14" s="42">
        <v>10080</v>
      </c>
      <c r="M14" s="42">
        <v>12560</v>
      </c>
      <c r="N14" s="42">
        <v>16220</v>
      </c>
      <c r="O14" s="42">
        <v>20260</v>
      </c>
      <c r="P14" s="39"/>
    </row>
    <row r="15" spans="1:16" s="9" customFormat="1" ht="18.75" customHeight="1">
      <c r="A15" s="6" t="s">
        <v>19</v>
      </c>
      <c r="B15" s="19" t="s">
        <v>8</v>
      </c>
      <c r="C15" s="61">
        <f>1284.41/1.07</f>
        <v>1200.3831775700935</v>
      </c>
      <c r="D15" s="61">
        <v>1560</v>
      </c>
      <c r="E15" s="61">
        <v>1980</v>
      </c>
      <c r="F15" s="61">
        <v>2320</v>
      </c>
      <c r="G15" s="61">
        <v>2760</v>
      </c>
      <c r="H15" s="61">
        <v>3040</v>
      </c>
      <c r="I15" s="61">
        <v>3430</v>
      </c>
      <c r="J15" s="61">
        <v>4220</v>
      </c>
      <c r="K15" s="61">
        <v>5000</v>
      </c>
      <c r="L15" s="61">
        <v>8540</v>
      </c>
      <c r="M15" s="61">
        <v>10550</v>
      </c>
      <c r="N15" s="61">
        <v>13320</v>
      </c>
      <c r="O15" s="61">
        <v>16610</v>
      </c>
      <c r="P15" s="18"/>
    </row>
    <row r="16" spans="1:16" s="44" customFormat="1" ht="18.75" customHeight="1">
      <c r="A16" s="45" t="s">
        <v>25</v>
      </c>
      <c r="B16" s="41" t="s">
        <v>6</v>
      </c>
      <c r="C16" s="42">
        <v>890</v>
      </c>
      <c r="D16" s="42">
        <v>1150</v>
      </c>
      <c r="E16" s="42">
        <f>1583.11/1.07</f>
        <v>1479.5420560747662</v>
      </c>
      <c r="F16" s="42">
        <v>1820</v>
      </c>
      <c r="G16" s="42">
        <v>1950</v>
      </c>
      <c r="H16" s="42">
        <v>2370</v>
      </c>
      <c r="I16" s="42">
        <v>2770</v>
      </c>
      <c r="J16" s="42">
        <v>3560</v>
      </c>
      <c r="K16" s="42">
        <v>4360</v>
      </c>
      <c r="L16" s="42">
        <v>8540</v>
      </c>
      <c r="M16" s="42">
        <v>10940</v>
      </c>
      <c r="N16" s="42">
        <v>13850</v>
      </c>
      <c r="O16" s="42">
        <v>17640</v>
      </c>
      <c r="P16" s="39"/>
    </row>
    <row r="17" spans="1:16" s="9" customFormat="1" ht="18.75" customHeight="1">
      <c r="A17" s="6" t="s">
        <v>25</v>
      </c>
      <c r="B17" s="19" t="s">
        <v>8</v>
      </c>
      <c r="C17" s="61">
        <v>840</v>
      </c>
      <c r="D17" s="61">
        <v>1060</v>
      </c>
      <c r="E17" s="61">
        <f>1433.76/1.07</f>
        <v>1339.9626168224297</v>
      </c>
      <c r="F17" s="61">
        <v>1680</v>
      </c>
      <c r="G17" s="61">
        <f>2001.29/1.07</f>
        <v>1870.3644859813082</v>
      </c>
      <c r="H17" s="61">
        <v>2230</v>
      </c>
      <c r="I17" s="61">
        <v>2590</v>
      </c>
      <c r="J17" s="61">
        <v>3290</v>
      </c>
      <c r="K17" s="61">
        <v>3990</v>
      </c>
      <c r="L17" s="61">
        <v>7980</v>
      </c>
      <c r="M17" s="61">
        <v>10470</v>
      </c>
      <c r="N17" s="61">
        <v>13340</v>
      </c>
      <c r="O17" s="61">
        <v>15330</v>
      </c>
      <c r="P17" s="18"/>
    </row>
    <row r="18" spans="1:16" s="44" customFormat="1" ht="18.75" customHeight="1">
      <c r="A18" s="45" t="s">
        <v>22</v>
      </c>
      <c r="B18" s="41" t="s">
        <v>6</v>
      </c>
      <c r="C18" s="42">
        <v>500</v>
      </c>
      <c r="D18" s="42">
        <v>560</v>
      </c>
      <c r="E18" s="42">
        <v>730</v>
      </c>
      <c r="F18" s="42">
        <v>840</v>
      </c>
      <c r="G18" s="42">
        <v>890</v>
      </c>
      <c r="H18" s="42">
        <v>1060</v>
      </c>
      <c r="I18" s="42">
        <v>1260</v>
      </c>
      <c r="J18" s="42">
        <v>1660</v>
      </c>
      <c r="K18" s="42">
        <v>2070</v>
      </c>
      <c r="L18" s="42">
        <v>3960</v>
      </c>
      <c r="M18" s="42">
        <v>5280</v>
      </c>
      <c r="N18" s="42">
        <v>6810</v>
      </c>
      <c r="O18" s="42">
        <v>8590</v>
      </c>
      <c r="P18" s="39"/>
    </row>
    <row r="19" spans="1:16" s="9" customFormat="1" ht="18.75" customHeight="1">
      <c r="A19" s="6" t="s">
        <v>22</v>
      </c>
      <c r="B19" s="19" t="s">
        <v>8</v>
      </c>
      <c r="C19" s="61">
        <v>450</v>
      </c>
      <c r="D19" s="61">
        <f>567.53/1.07</f>
        <v>530.4018691588784</v>
      </c>
      <c r="E19" s="61">
        <f>716.88/1.07</f>
        <v>669.9813084112149</v>
      </c>
      <c r="F19" s="61">
        <v>750</v>
      </c>
      <c r="G19" s="61">
        <f>866.23/1.07</f>
        <v>809.5607476635514</v>
      </c>
      <c r="H19" s="61">
        <v>930</v>
      </c>
      <c r="I19" s="61">
        <v>1120</v>
      </c>
      <c r="J19" s="61">
        <v>1500</v>
      </c>
      <c r="K19" s="61">
        <v>1870</v>
      </c>
      <c r="L19" s="61">
        <v>3460</v>
      </c>
      <c r="M19" s="61">
        <v>4580</v>
      </c>
      <c r="N19" s="61">
        <f>6302.57/1.07</f>
        <v>5890.252336448598</v>
      </c>
      <c r="O19" s="61">
        <v>7340</v>
      </c>
      <c r="P19" s="18"/>
    </row>
    <row r="20" spans="1:16" s="44" customFormat="1" ht="18.75" customHeight="1">
      <c r="A20" s="45" t="s">
        <v>23</v>
      </c>
      <c r="B20" s="41" t="s">
        <v>6</v>
      </c>
      <c r="C20" s="42">
        <v>310</v>
      </c>
      <c r="D20" s="42">
        <v>390</v>
      </c>
      <c r="E20" s="42">
        <v>500</v>
      </c>
      <c r="F20" s="42">
        <v>610</v>
      </c>
      <c r="G20" s="42">
        <v>640</v>
      </c>
      <c r="H20" s="42">
        <v>780</v>
      </c>
      <c r="I20" s="42">
        <v>940</v>
      </c>
      <c r="J20" s="42">
        <v>1250</v>
      </c>
      <c r="K20" s="42">
        <v>1560</v>
      </c>
      <c r="L20" s="42">
        <v>3070</v>
      </c>
      <c r="M20" s="42">
        <v>4160</v>
      </c>
      <c r="N20" s="42">
        <v>5300</v>
      </c>
      <c r="O20" s="42">
        <v>6910</v>
      </c>
      <c r="P20" s="39"/>
    </row>
    <row r="21" spans="1:16" s="9" customFormat="1" ht="18.75" customHeight="1">
      <c r="A21" s="6" t="s">
        <v>23</v>
      </c>
      <c r="B21" s="19" t="s">
        <v>8</v>
      </c>
      <c r="C21" s="62">
        <v>280</v>
      </c>
      <c r="D21" s="62">
        <v>360</v>
      </c>
      <c r="E21" s="62">
        <v>480</v>
      </c>
      <c r="F21" s="62">
        <v>590</v>
      </c>
      <c r="G21" s="62">
        <f>663.32/1.07</f>
        <v>619.9252336448599</v>
      </c>
      <c r="H21" s="62">
        <v>730</v>
      </c>
      <c r="I21" s="62">
        <v>870</v>
      </c>
      <c r="J21" s="62">
        <v>1150</v>
      </c>
      <c r="K21" s="62">
        <v>1420</v>
      </c>
      <c r="L21" s="62">
        <v>2760</v>
      </c>
      <c r="M21" s="62">
        <v>3690</v>
      </c>
      <c r="N21" s="62">
        <v>4970</v>
      </c>
      <c r="O21" s="62">
        <v>6170</v>
      </c>
      <c r="P21" s="18"/>
    </row>
    <row r="22" spans="1:16" s="9" customFormat="1" ht="18.75" customHeight="1">
      <c r="A22" s="54" t="s">
        <v>29</v>
      </c>
      <c r="B22" s="55"/>
      <c r="C22" s="36">
        <f>150/1.15</f>
        <v>130.43478260869566</v>
      </c>
      <c r="D22" s="36">
        <v>260</v>
      </c>
      <c r="E22" s="36">
        <v>390</v>
      </c>
      <c r="F22" s="36">
        <v>520</v>
      </c>
      <c r="G22" s="36">
        <v>650</v>
      </c>
      <c r="H22" s="36">
        <v>900</v>
      </c>
      <c r="I22" s="36">
        <v>930</v>
      </c>
      <c r="J22" s="36">
        <v>1140</v>
      </c>
      <c r="K22" s="36">
        <v>1300</v>
      </c>
      <c r="L22" s="36">
        <v>1820</v>
      </c>
      <c r="M22" s="36">
        <f>2668/1.15</f>
        <v>2320</v>
      </c>
      <c r="N22" s="36">
        <v>3060</v>
      </c>
      <c r="O22" s="36">
        <f>3770/1.05</f>
        <v>3590.4761904761904</v>
      </c>
      <c r="P22" s="18"/>
    </row>
    <row r="23" spans="1:16" s="9" customFormat="1" ht="18.75" customHeight="1">
      <c r="A23" s="67" t="s">
        <v>30</v>
      </c>
      <c r="B23" s="68"/>
      <c r="C23" s="36">
        <v>260</v>
      </c>
      <c r="D23" s="36">
        <v>390</v>
      </c>
      <c r="E23" s="36">
        <v>520</v>
      </c>
      <c r="F23" s="36">
        <v>780</v>
      </c>
      <c r="G23" s="36">
        <v>910</v>
      </c>
      <c r="H23" s="36">
        <v>1040</v>
      </c>
      <c r="I23" s="36">
        <v>1300</v>
      </c>
      <c r="J23" s="36">
        <v>1740</v>
      </c>
      <c r="K23" s="36">
        <v>2080</v>
      </c>
      <c r="L23" s="36">
        <v>3650</v>
      </c>
      <c r="M23" s="36">
        <v>3990</v>
      </c>
      <c r="N23" s="36">
        <f>4988/1.05</f>
        <v>4750.47619047619</v>
      </c>
      <c r="O23" s="36">
        <v>5570</v>
      </c>
      <c r="P23" s="18"/>
    </row>
    <row r="24" spans="1:16" s="9" customFormat="1" ht="18.75" customHeight="1">
      <c r="A24" s="67" t="s">
        <v>35</v>
      </c>
      <c r="B24" s="68"/>
      <c r="C24" s="33">
        <v>260</v>
      </c>
      <c r="D24" s="34">
        <v>270</v>
      </c>
      <c r="E24" s="34">
        <v>540</v>
      </c>
      <c r="F24" s="34">
        <v>810</v>
      </c>
      <c r="G24" s="34">
        <v>1090</v>
      </c>
      <c r="H24" s="34">
        <v>1180</v>
      </c>
      <c r="I24" s="34">
        <v>1360</v>
      </c>
      <c r="J24" s="34">
        <v>1810</v>
      </c>
      <c r="K24" s="34">
        <v>2270</v>
      </c>
      <c r="L24" s="34">
        <v>4540</v>
      </c>
      <c r="M24" s="36">
        <f>0.227*30000</f>
        <v>6810</v>
      </c>
      <c r="N24" s="36">
        <f>0.227*40000</f>
        <v>9080</v>
      </c>
      <c r="O24" s="36">
        <f>0.227*50000</f>
        <v>11350</v>
      </c>
      <c r="P24" s="18"/>
    </row>
    <row r="25" spans="1:19" s="9" customFormat="1" ht="18.75" customHeight="1">
      <c r="A25" s="65" t="s">
        <v>31</v>
      </c>
      <c r="B25" s="66"/>
      <c r="C25" s="35">
        <v>1070</v>
      </c>
      <c r="D25" s="35">
        <v>1070</v>
      </c>
      <c r="E25" s="35">
        <v>1740</v>
      </c>
      <c r="F25" s="35">
        <v>2700</v>
      </c>
      <c r="G25" s="35">
        <f>3523/1.03</f>
        <v>3420.388349514563</v>
      </c>
      <c r="H25" s="35">
        <v>4150</v>
      </c>
      <c r="I25" s="35">
        <v>4540</v>
      </c>
      <c r="J25" s="35">
        <v>5340</v>
      </c>
      <c r="K25" s="35">
        <v>6140</v>
      </c>
      <c r="L25" s="35">
        <v>10310</v>
      </c>
      <c r="M25" s="56"/>
      <c r="N25" s="57"/>
      <c r="O25" s="57"/>
      <c r="P25" s="57"/>
      <c r="Q25" s="57"/>
      <c r="R25" s="57"/>
      <c r="S25" s="18"/>
    </row>
    <row r="26" spans="1:12" s="4" customFormat="1" ht="41.25" customHeight="1">
      <c r="A26" s="31" t="s">
        <v>34</v>
      </c>
      <c r="B26" s="32"/>
      <c r="C26" s="35">
        <v>1400</v>
      </c>
      <c r="D26" s="35" t="s">
        <v>52</v>
      </c>
      <c r="E26" s="35" t="s">
        <v>53</v>
      </c>
      <c r="F26" s="35" t="s">
        <v>54</v>
      </c>
      <c r="G26" s="35" t="s">
        <v>55</v>
      </c>
      <c r="H26" s="35" t="s">
        <v>56</v>
      </c>
      <c r="I26" s="35" t="s">
        <v>57</v>
      </c>
      <c r="J26" s="35" t="s">
        <v>58</v>
      </c>
      <c r="K26" s="35" t="s">
        <v>59</v>
      </c>
      <c r="L26" s="35" t="s">
        <v>60</v>
      </c>
    </row>
    <row r="27" spans="1:12" s="4" customFormat="1" ht="45.75" customHeight="1">
      <c r="A27" s="31" t="s">
        <v>38</v>
      </c>
      <c r="B27" s="32"/>
      <c r="C27" s="35" t="s">
        <v>36</v>
      </c>
      <c r="D27" s="35" t="s">
        <v>37</v>
      </c>
      <c r="E27" s="35" t="s">
        <v>39</v>
      </c>
      <c r="F27" s="35" t="s">
        <v>40</v>
      </c>
      <c r="G27" s="35" t="s">
        <v>41</v>
      </c>
      <c r="H27" s="35" t="s">
        <v>42</v>
      </c>
      <c r="I27" s="35" t="s">
        <v>43</v>
      </c>
      <c r="J27" s="35" t="s">
        <v>51</v>
      </c>
      <c r="K27" s="35" t="s">
        <v>44</v>
      </c>
      <c r="L27" s="35" t="s">
        <v>45</v>
      </c>
    </row>
    <row r="28" spans="1:13" s="14" customFormat="1" ht="17.25" customHeight="1">
      <c r="A28" s="2"/>
      <c r="B28" s="12"/>
      <c r="C28" s="13"/>
      <c r="D28" s="13"/>
      <c r="E28" s="13"/>
      <c r="F28" s="13"/>
      <c r="G28" s="13"/>
      <c r="H28" s="22"/>
      <c r="I28" s="22"/>
      <c r="J28" s="22"/>
      <c r="K28" s="22"/>
      <c r="L28" s="13"/>
      <c r="M28" s="60"/>
    </row>
    <row r="29" spans="1:12" ht="55.5" customHeight="1">
      <c r="A29" s="58" t="s">
        <v>50</v>
      </c>
      <c r="B29" s="12"/>
      <c r="C29" s="15"/>
      <c r="D29" s="15"/>
      <c r="E29" s="15"/>
      <c r="F29" s="15"/>
      <c r="G29" s="15"/>
      <c r="H29" s="59" t="s">
        <v>47</v>
      </c>
      <c r="I29" s="59"/>
      <c r="J29" s="21"/>
      <c r="K29" s="21"/>
      <c r="L29" s="11"/>
    </row>
    <row r="30" spans="1:12" ht="28.5" customHeight="1">
      <c r="A30" s="69" t="s">
        <v>1</v>
      </c>
      <c r="B30" s="70"/>
      <c r="C30" s="46">
        <v>500</v>
      </c>
      <c r="D30" s="46">
        <v>1000</v>
      </c>
      <c r="E30" s="46">
        <v>2000</v>
      </c>
      <c r="F30" s="46">
        <v>3000</v>
      </c>
      <c r="G30" s="46">
        <v>4000</v>
      </c>
      <c r="H30" s="46">
        <v>5000</v>
      </c>
      <c r="I30" s="46">
        <v>6000</v>
      </c>
      <c r="J30" s="46">
        <v>8000</v>
      </c>
      <c r="K30" s="46">
        <v>10000</v>
      </c>
      <c r="L30" s="46">
        <v>20000</v>
      </c>
    </row>
    <row r="31" spans="1:12" ht="27.75" customHeight="1">
      <c r="A31" s="7" t="s">
        <v>17</v>
      </c>
      <c r="B31" s="24" t="s">
        <v>6</v>
      </c>
      <c r="C31" s="26">
        <f>C34+C51</f>
        <v>3450</v>
      </c>
      <c r="D31" s="26">
        <f>D34+D51</f>
        <v>3840</v>
      </c>
      <c r="E31" s="26">
        <f aca="true" t="shared" si="1" ref="E31:L31">E34+E51</f>
        <v>5120</v>
      </c>
      <c r="F31" s="26">
        <f t="shared" si="1"/>
        <v>6470</v>
      </c>
      <c r="G31" s="26">
        <f t="shared" si="1"/>
        <v>8160</v>
      </c>
      <c r="H31" s="26">
        <f t="shared" si="1"/>
        <v>8720</v>
      </c>
      <c r="I31" s="26">
        <f t="shared" si="1"/>
        <v>10350</v>
      </c>
      <c r="J31" s="26">
        <f t="shared" si="1"/>
        <v>13240</v>
      </c>
      <c r="K31" s="26">
        <f t="shared" si="1"/>
        <v>16020</v>
      </c>
      <c r="L31" s="26">
        <f t="shared" si="1"/>
        <v>26470</v>
      </c>
    </row>
    <row r="32" spans="1:12" ht="21" customHeight="1">
      <c r="A32" s="40" t="s">
        <v>13</v>
      </c>
      <c r="B32" s="47" t="s">
        <v>6</v>
      </c>
      <c r="C32" s="43">
        <f>6090/1.05</f>
        <v>5800</v>
      </c>
      <c r="D32" s="43">
        <v>6790</v>
      </c>
      <c r="E32" s="43">
        <f>9135/1.05</f>
        <v>8700</v>
      </c>
      <c r="F32" s="43">
        <v>10360</v>
      </c>
      <c r="G32" s="43">
        <v>12260</v>
      </c>
      <c r="H32" s="43">
        <v>14030</v>
      </c>
      <c r="I32" s="43">
        <v>15990</v>
      </c>
      <c r="J32" s="43">
        <v>19380</v>
      </c>
      <c r="K32" s="43">
        <v>22770</v>
      </c>
      <c r="L32" s="43">
        <v>39830</v>
      </c>
    </row>
    <row r="33" spans="1:12" ht="18.75" customHeight="1">
      <c r="A33" s="6" t="s">
        <v>10</v>
      </c>
      <c r="B33" s="23" t="s">
        <v>8</v>
      </c>
      <c r="C33" s="63">
        <f>5785.5/1.05</f>
        <v>5510</v>
      </c>
      <c r="D33" s="63">
        <v>6500</v>
      </c>
      <c r="E33" s="63">
        <v>7570</v>
      </c>
      <c r="F33" s="63">
        <v>9160</v>
      </c>
      <c r="G33" s="63">
        <f>11051.9/1.03</f>
        <v>10730</v>
      </c>
      <c r="H33" s="63">
        <v>11810</v>
      </c>
      <c r="I33" s="63">
        <v>13790</v>
      </c>
      <c r="J33" s="63">
        <v>16840</v>
      </c>
      <c r="K33" s="63">
        <v>19900</v>
      </c>
      <c r="L33" s="63">
        <f>35318.52/1.03</f>
        <v>34289.82524271844</v>
      </c>
    </row>
    <row r="34" spans="1:12" ht="18.75" customHeight="1">
      <c r="A34" s="40" t="s">
        <v>14</v>
      </c>
      <c r="B34" s="47" t="s">
        <v>6</v>
      </c>
      <c r="C34" s="43">
        <v>3190</v>
      </c>
      <c r="D34" s="43">
        <v>3450</v>
      </c>
      <c r="E34" s="43">
        <v>4600</v>
      </c>
      <c r="F34" s="43">
        <v>5690</v>
      </c>
      <c r="G34" s="43">
        <f>7612.5/1.05</f>
        <v>7250</v>
      </c>
      <c r="H34" s="43">
        <v>7680</v>
      </c>
      <c r="I34" s="43">
        <v>9050</v>
      </c>
      <c r="J34" s="43">
        <v>11500</v>
      </c>
      <c r="K34" s="43">
        <v>13940</v>
      </c>
      <c r="L34" s="43">
        <v>22820</v>
      </c>
    </row>
    <row r="35" spans="1:12" ht="16.5" customHeight="1">
      <c r="A35" s="6" t="s">
        <v>11</v>
      </c>
      <c r="B35" s="23" t="s">
        <v>8</v>
      </c>
      <c r="C35" s="63">
        <v>2900</v>
      </c>
      <c r="D35" s="63">
        <v>3300</v>
      </c>
      <c r="E35" s="63">
        <v>4540</v>
      </c>
      <c r="F35" s="63">
        <v>5120</v>
      </c>
      <c r="G35" s="63">
        <v>6820</v>
      </c>
      <c r="H35" s="63">
        <v>7110</v>
      </c>
      <c r="I35" s="63">
        <v>8130</v>
      </c>
      <c r="J35" s="63">
        <v>9900</v>
      </c>
      <c r="K35" s="63">
        <v>11660</v>
      </c>
      <c r="L35" s="63">
        <f>20706/1.05</f>
        <v>19720</v>
      </c>
    </row>
    <row r="36" spans="1:12" ht="18.75" customHeight="1">
      <c r="A36" s="40" t="s">
        <v>15</v>
      </c>
      <c r="B36" s="47" t="s">
        <v>6</v>
      </c>
      <c r="C36" s="43">
        <v>1590</v>
      </c>
      <c r="D36" s="43">
        <v>1990</v>
      </c>
      <c r="E36" s="43">
        <v>2710</v>
      </c>
      <c r="F36" s="43">
        <v>3270</v>
      </c>
      <c r="G36" s="43">
        <v>3840</v>
      </c>
      <c r="H36" s="43">
        <v>4410</v>
      </c>
      <c r="I36" s="43">
        <v>5270</v>
      </c>
      <c r="J36" s="43">
        <v>6550</v>
      </c>
      <c r="K36" s="43">
        <v>7680</v>
      </c>
      <c r="L36" s="43">
        <v>14080</v>
      </c>
    </row>
    <row r="37" spans="1:12" ht="18" customHeight="1">
      <c r="A37" s="6" t="s">
        <v>18</v>
      </c>
      <c r="B37" s="23" t="s">
        <v>8</v>
      </c>
      <c r="C37" s="63">
        <f>1595/1.1</f>
        <v>1449.9999999999998</v>
      </c>
      <c r="D37" s="63">
        <v>1880</v>
      </c>
      <c r="E37" s="63">
        <f>2662.2/1.1</f>
        <v>2420.181818181818</v>
      </c>
      <c r="F37" s="63">
        <v>2850</v>
      </c>
      <c r="G37" s="63">
        <v>3420</v>
      </c>
      <c r="H37" s="63">
        <v>3840</v>
      </c>
      <c r="I37" s="63">
        <v>4670</v>
      </c>
      <c r="J37" s="63">
        <v>5960</v>
      </c>
      <c r="K37" s="63">
        <v>7110</v>
      </c>
      <c r="L37" s="63">
        <v>12800</v>
      </c>
    </row>
    <row r="38" spans="1:12" ht="18" customHeight="1">
      <c r="A38" s="40" t="s">
        <v>16</v>
      </c>
      <c r="B38" s="47" t="s">
        <v>6</v>
      </c>
      <c r="C38" s="43">
        <v>810</v>
      </c>
      <c r="D38" s="43">
        <f>1276/1.1</f>
        <v>1160</v>
      </c>
      <c r="E38" s="43">
        <v>1590</v>
      </c>
      <c r="F38" s="43">
        <v>1990</v>
      </c>
      <c r="G38" s="43">
        <v>2140</v>
      </c>
      <c r="H38" s="43">
        <f>2662.2/1.1</f>
        <v>2420.181818181818</v>
      </c>
      <c r="I38" s="43">
        <v>2920</v>
      </c>
      <c r="J38" s="43">
        <v>3700</v>
      </c>
      <c r="K38" s="43">
        <v>4270</v>
      </c>
      <c r="L38" s="43">
        <v>7680</v>
      </c>
    </row>
    <row r="39" spans="1:12" ht="18.75" customHeight="1">
      <c r="A39" s="6" t="s">
        <v>12</v>
      </c>
      <c r="B39" s="23" t="s">
        <v>8</v>
      </c>
      <c r="C39" s="63">
        <v>720</v>
      </c>
      <c r="D39" s="63">
        <f>957/1.1</f>
        <v>869.9999999999999</v>
      </c>
      <c r="E39" s="63">
        <v>1300</v>
      </c>
      <c r="F39" s="63">
        <f>1914/1.1</f>
        <v>1739.9999999999998</v>
      </c>
      <c r="G39" s="63">
        <v>1990</v>
      </c>
      <c r="H39" s="63">
        <v>2140</v>
      </c>
      <c r="I39" s="63">
        <v>2660</v>
      </c>
      <c r="J39" s="63">
        <f>3664.44/1.05</f>
        <v>3489.942857142857</v>
      </c>
      <c r="K39" s="63">
        <v>4130</v>
      </c>
      <c r="L39" s="63">
        <v>7110</v>
      </c>
    </row>
    <row r="40" spans="1:12" ht="19.5" customHeight="1">
      <c r="A40" s="40" t="s">
        <v>24</v>
      </c>
      <c r="B40" s="47" t="s">
        <v>6</v>
      </c>
      <c r="C40" s="43">
        <f>2505.6/1.08</f>
        <v>2319.9999999999995</v>
      </c>
      <c r="D40" s="43">
        <v>2560</v>
      </c>
      <c r="E40" s="43">
        <v>3420</v>
      </c>
      <c r="F40" s="43">
        <v>4130</v>
      </c>
      <c r="G40" s="43">
        <f>5328.75/1.07</f>
        <v>4980.140186915887</v>
      </c>
      <c r="H40" s="43">
        <v>5270</v>
      </c>
      <c r="I40" s="43">
        <v>6280</v>
      </c>
      <c r="J40" s="43">
        <f>8526/1.05</f>
        <v>8120</v>
      </c>
      <c r="K40" s="43">
        <v>9770</v>
      </c>
      <c r="L40" s="43">
        <v>17640</v>
      </c>
    </row>
    <row r="41" spans="1:12" ht="18.75" customHeight="1">
      <c r="A41" s="6" t="s">
        <v>24</v>
      </c>
      <c r="B41" s="23" t="s">
        <v>8</v>
      </c>
      <c r="C41" s="63">
        <v>2170</v>
      </c>
      <c r="D41" s="63">
        <f>2662.2/1.1</f>
        <v>2420.181818181818</v>
      </c>
      <c r="E41" s="63">
        <v>3270</v>
      </c>
      <c r="F41" s="63">
        <v>3990</v>
      </c>
      <c r="G41" s="63">
        <v>4870</v>
      </c>
      <c r="H41" s="63">
        <v>5120</v>
      </c>
      <c r="I41" s="63">
        <v>6150</v>
      </c>
      <c r="J41" s="63">
        <v>8000</v>
      </c>
      <c r="K41" s="63">
        <v>9680</v>
      </c>
      <c r="L41" s="63">
        <v>17350</v>
      </c>
    </row>
    <row r="42" spans="1:12" ht="18.75" customHeight="1">
      <c r="A42" s="40" t="s">
        <v>46</v>
      </c>
      <c r="B42" s="47" t="s">
        <v>6</v>
      </c>
      <c r="C42" s="43">
        <v>1430</v>
      </c>
      <c r="D42" s="43">
        <v>1910</v>
      </c>
      <c r="E42" s="43">
        <v>2490</v>
      </c>
      <c r="F42" s="43">
        <v>2930</v>
      </c>
      <c r="G42" s="43">
        <v>3510</v>
      </c>
      <c r="H42" s="43">
        <v>4040</v>
      </c>
      <c r="I42" s="43">
        <v>4690</v>
      </c>
      <c r="J42" s="43">
        <v>5820</v>
      </c>
      <c r="K42" s="43">
        <f>7308/1.05</f>
        <v>6960</v>
      </c>
      <c r="L42" s="43">
        <v>12660</v>
      </c>
    </row>
    <row r="43" spans="1:12" ht="18.75" customHeight="1">
      <c r="A43" s="6" t="s">
        <v>19</v>
      </c>
      <c r="B43" s="23" t="s">
        <v>8</v>
      </c>
      <c r="C43" s="63">
        <v>1340</v>
      </c>
      <c r="D43" s="63">
        <v>1730</v>
      </c>
      <c r="E43" s="63">
        <v>2230</v>
      </c>
      <c r="F43" s="63">
        <v>2630</v>
      </c>
      <c r="G43" s="63">
        <v>3160</v>
      </c>
      <c r="H43" s="63">
        <v>3510</v>
      </c>
      <c r="I43" s="63">
        <v>4170</v>
      </c>
      <c r="J43" s="63">
        <v>5350</v>
      </c>
      <c r="K43" s="63">
        <v>6530</v>
      </c>
      <c r="L43" s="63">
        <v>11060</v>
      </c>
    </row>
    <row r="44" spans="1:12" ht="18.75" customHeight="1">
      <c r="A44" s="45" t="s">
        <v>25</v>
      </c>
      <c r="B44" s="41" t="s">
        <v>6</v>
      </c>
      <c r="C44" s="43">
        <v>1010</v>
      </c>
      <c r="D44" s="43">
        <v>1300</v>
      </c>
      <c r="E44" s="43">
        <f>1914/1.1</f>
        <v>1739.9999999999998</v>
      </c>
      <c r="F44" s="43">
        <v>2140</v>
      </c>
      <c r="G44" s="43">
        <f>2662.2/1.1</f>
        <v>2420.181818181818</v>
      </c>
      <c r="H44" s="43">
        <v>2710</v>
      </c>
      <c r="I44" s="43">
        <v>3310</v>
      </c>
      <c r="J44" s="43">
        <v>4270</v>
      </c>
      <c r="K44" s="43">
        <v>5120</v>
      </c>
      <c r="L44" s="43">
        <v>9960</v>
      </c>
    </row>
    <row r="45" spans="1:12" ht="18.75" customHeight="1">
      <c r="A45" s="10" t="s">
        <v>25</v>
      </c>
      <c r="B45" s="25" t="s">
        <v>8</v>
      </c>
      <c r="C45" s="63">
        <v>920</v>
      </c>
      <c r="D45" s="63">
        <v>1220</v>
      </c>
      <c r="E45" s="63">
        <v>1590</v>
      </c>
      <c r="F45" s="63">
        <v>1990</v>
      </c>
      <c r="G45" s="63">
        <v>2280</v>
      </c>
      <c r="H45" s="63">
        <v>2560</v>
      </c>
      <c r="I45" s="63">
        <v>3160</v>
      </c>
      <c r="J45" s="63">
        <v>4120</v>
      </c>
      <c r="K45" s="63">
        <f>5328.75/1.07</f>
        <v>4980.140186915887</v>
      </c>
      <c r="L45" s="63">
        <v>9680</v>
      </c>
    </row>
    <row r="46" spans="1:12" ht="18" customHeight="1">
      <c r="A46" s="45" t="s">
        <v>22</v>
      </c>
      <c r="B46" s="41" t="s">
        <v>6</v>
      </c>
      <c r="C46" s="43">
        <v>520</v>
      </c>
      <c r="D46" s="43">
        <v>640</v>
      </c>
      <c r="E46" s="43">
        <f>957/1.1</f>
        <v>869.9999999999999</v>
      </c>
      <c r="F46" s="43">
        <v>1040</v>
      </c>
      <c r="G46" s="43">
        <f>1276/1.1</f>
        <v>1160</v>
      </c>
      <c r="H46" s="43">
        <f>1595/1.1</f>
        <v>1449.9999999999998</v>
      </c>
      <c r="I46" s="43">
        <v>1750</v>
      </c>
      <c r="J46" s="43">
        <v>2220</v>
      </c>
      <c r="K46" s="43">
        <v>2560</v>
      </c>
      <c r="L46" s="43">
        <f>5324.4/1.1</f>
        <v>4840.363636363636</v>
      </c>
    </row>
    <row r="47" spans="1:12" ht="19.5" customHeight="1">
      <c r="A47" s="10" t="s">
        <v>22</v>
      </c>
      <c r="B47" s="25" t="s">
        <v>8</v>
      </c>
      <c r="C47" s="63">
        <v>500</v>
      </c>
      <c r="D47" s="63">
        <v>610</v>
      </c>
      <c r="E47" s="63">
        <v>810</v>
      </c>
      <c r="F47" s="63">
        <v>960</v>
      </c>
      <c r="G47" s="63">
        <v>1070</v>
      </c>
      <c r="H47" s="63">
        <v>1300</v>
      </c>
      <c r="I47" s="63">
        <v>1600</v>
      </c>
      <c r="J47" s="63">
        <v>2070</v>
      </c>
      <c r="K47" s="63">
        <f>2662.2/1.1</f>
        <v>2420.181818181818</v>
      </c>
      <c r="L47" s="63">
        <v>4560</v>
      </c>
    </row>
    <row r="48" spans="1:12" ht="20.25" customHeight="1">
      <c r="A48" s="45" t="s">
        <v>23</v>
      </c>
      <c r="B48" s="41" t="s">
        <v>6</v>
      </c>
      <c r="C48" s="43">
        <v>350</v>
      </c>
      <c r="D48" s="43">
        <v>430</v>
      </c>
      <c r="E48" s="43">
        <v>610</v>
      </c>
      <c r="F48" s="43">
        <v>750</v>
      </c>
      <c r="G48" s="43">
        <v>810</v>
      </c>
      <c r="H48" s="43">
        <v>1010</v>
      </c>
      <c r="I48" s="43">
        <v>1260</v>
      </c>
      <c r="J48" s="43">
        <v>1670</v>
      </c>
      <c r="K48" s="43">
        <v>1970</v>
      </c>
      <c r="L48" s="43">
        <v>3760</v>
      </c>
    </row>
    <row r="49" spans="1:12" ht="20.25" customHeight="1">
      <c r="A49" s="10" t="s">
        <v>23</v>
      </c>
      <c r="B49" s="25" t="s">
        <v>8</v>
      </c>
      <c r="C49" s="63">
        <v>330</v>
      </c>
      <c r="D49" s="63">
        <v>400</v>
      </c>
      <c r="E49" s="63">
        <f>638/1.1</f>
        <v>580</v>
      </c>
      <c r="F49" s="63">
        <v>730</v>
      </c>
      <c r="G49" s="63">
        <v>750</v>
      </c>
      <c r="H49" s="63">
        <v>960</v>
      </c>
      <c r="I49" s="63">
        <v>1190</v>
      </c>
      <c r="J49" s="63">
        <v>1550</v>
      </c>
      <c r="K49" s="63">
        <v>1830</v>
      </c>
      <c r="L49" s="63">
        <v>3470</v>
      </c>
    </row>
    <row r="50" spans="1:12" ht="20.25" customHeight="1">
      <c r="A50" s="54" t="s">
        <v>29</v>
      </c>
      <c r="B50" s="55"/>
      <c r="C50" s="36">
        <f>150/1.15</f>
        <v>130.43478260869566</v>
      </c>
      <c r="D50" s="36">
        <v>260</v>
      </c>
      <c r="E50" s="36">
        <v>390</v>
      </c>
      <c r="F50" s="36">
        <v>520</v>
      </c>
      <c r="G50" s="36">
        <v>650</v>
      </c>
      <c r="H50" s="36">
        <v>900</v>
      </c>
      <c r="I50" s="36">
        <v>930</v>
      </c>
      <c r="J50" s="36">
        <v>1140</v>
      </c>
      <c r="K50" s="36">
        <v>1300</v>
      </c>
      <c r="L50" s="36">
        <v>1820</v>
      </c>
    </row>
    <row r="51" spans="1:12" ht="21" customHeight="1">
      <c r="A51" s="67" t="s">
        <v>30</v>
      </c>
      <c r="B51" s="68"/>
      <c r="C51" s="36">
        <v>260</v>
      </c>
      <c r="D51" s="36">
        <v>390</v>
      </c>
      <c r="E51" s="36">
        <v>520</v>
      </c>
      <c r="F51" s="36">
        <v>780</v>
      </c>
      <c r="G51" s="36">
        <v>910</v>
      </c>
      <c r="H51" s="36">
        <v>1040</v>
      </c>
      <c r="I51" s="36">
        <v>1300</v>
      </c>
      <c r="J51" s="36">
        <v>1740</v>
      </c>
      <c r="K51" s="36">
        <v>2080</v>
      </c>
      <c r="L51" s="36">
        <v>3650</v>
      </c>
    </row>
    <row r="52" spans="1:12" ht="19.5" customHeight="1">
      <c r="A52" s="67" t="s">
        <v>35</v>
      </c>
      <c r="B52" s="68"/>
      <c r="C52" s="33">
        <v>260</v>
      </c>
      <c r="D52" s="34">
        <v>270</v>
      </c>
      <c r="E52" s="34">
        <v>540</v>
      </c>
      <c r="F52" s="34">
        <v>810</v>
      </c>
      <c r="G52" s="34">
        <v>1090</v>
      </c>
      <c r="H52" s="34">
        <v>1180</v>
      </c>
      <c r="I52" s="34">
        <v>1360</v>
      </c>
      <c r="J52" s="34">
        <v>1810</v>
      </c>
      <c r="K52" s="34">
        <v>2270</v>
      </c>
      <c r="L52" s="34">
        <v>4540</v>
      </c>
    </row>
    <row r="53" spans="1:12" ht="22.5" customHeight="1">
      <c r="A53" s="65" t="s">
        <v>31</v>
      </c>
      <c r="B53" s="66"/>
      <c r="C53" s="35">
        <v>1070</v>
      </c>
      <c r="D53" s="35">
        <v>1070</v>
      </c>
      <c r="E53" s="35">
        <v>1740</v>
      </c>
      <c r="F53" s="35">
        <v>2700</v>
      </c>
      <c r="G53" s="35">
        <f>3523/1.03</f>
        <v>3420.388349514563</v>
      </c>
      <c r="H53" s="35">
        <v>4150</v>
      </c>
      <c r="I53" s="35">
        <v>4540</v>
      </c>
      <c r="J53" s="35">
        <v>5340</v>
      </c>
      <c r="K53" s="35">
        <v>6140</v>
      </c>
      <c r="L53" s="35">
        <v>10310</v>
      </c>
    </row>
    <row r="54" spans="1:12" ht="42.75" customHeight="1">
      <c r="A54" s="31" t="s">
        <v>34</v>
      </c>
      <c r="B54" s="32"/>
      <c r="C54" s="35">
        <v>1400</v>
      </c>
      <c r="D54" s="35" t="s">
        <v>52</v>
      </c>
      <c r="E54" s="35" t="s">
        <v>53</v>
      </c>
      <c r="F54" s="35" t="s">
        <v>54</v>
      </c>
      <c r="G54" s="35" t="s">
        <v>55</v>
      </c>
      <c r="H54" s="35" t="s">
        <v>56</v>
      </c>
      <c r="I54" s="35" t="s">
        <v>57</v>
      </c>
      <c r="J54" s="35" t="s">
        <v>58</v>
      </c>
      <c r="K54" s="35" t="s">
        <v>59</v>
      </c>
      <c r="L54" s="35" t="s">
        <v>60</v>
      </c>
    </row>
    <row r="55" spans="1:12" ht="43.5" customHeight="1">
      <c r="A55" s="31" t="s">
        <v>38</v>
      </c>
      <c r="B55" s="32"/>
      <c r="C55" s="35" t="s">
        <v>36</v>
      </c>
      <c r="D55" s="35" t="s">
        <v>37</v>
      </c>
      <c r="E55" s="35" t="s">
        <v>39</v>
      </c>
      <c r="F55" s="35" t="s">
        <v>40</v>
      </c>
      <c r="G55" s="35" t="s">
        <v>41</v>
      </c>
      <c r="H55" s="35" t="s">
        <v>42</v>
      </c>
      <c r="I55" s="35" t="s">
        <v>43</v>
      </c>
      <c r="J55" s="35" t="s">
        <v>51</v>
      </c>
      <c r="K55" s="35" t="s">
        <v>44</v>
      </c>
      <c r="L55" s="35" t="s">
        <v>45</v>
      </c>
    </row>
    <row r="56" ht="31.5" customHeight="1"/>
    <row r="57" spans="1:12" ht="42.75" customHeight="1">
      <c r="A57" s="58" t="s">
        <v>61</v>
      </c>
      <c r="B57" s="12"/>
      <c r="C57" s="15"/>
      <c r="D57" s="15"/>
      <c r="E57" s="15"/>
      <c r="F57" s="15"/>
      <c r="G57" s="59" t="s">
        <v>49</v>
      </c>
      <c r="H57" s="59"/>
      <c r="I57" s="59"/>
      <c r="J57" s="21"/>
      <c r="K57" s="21"/>
      <c r="L57" s="11"/>
    </row>
    <row r="58" spans="1:12" ht="27" customHeight="1">
      <c r="A58" s="49" t="s">
        <v>1</v>
      </c>
      <c r="B58" s="46"/>
      <c r="C58" s="46">
        <v>500</v>
      </c>
      <c r="D58" s="46">
        <v>1000</v>
      </c>
      <c r="E58" s="46">
        <v>2000</v>
      </c>
      <c r="F58" s="46">
        <v>3000</v>
      </c>
      <c r="G58" s="46">
        <v>4000</v>
      </c>
      <c r="H58" s="46">
        <v>5000</v>
      </c>
      <c r="I58" s="46">
        <v>6000</v>
      </c>
      <c r="J58" s="46">
        <v>8000</v>
      </c>
      <c r="K58" s="46">
        <v>10000</v>
      </c>
      <c r="L58" s="50">
        <v>20000</v>
      </c>
    </row>
    <row r="59" spans="1:12" ht="21.75" customHeight="1">
      <c r="A59" s="40" t="s">
        <v>5</v>
      </c>
      <c r="B59" s="47" t="s">
        <v>6</v>
      </c>
      <c r="C59" s="47">
        <v>590</v>
      </c>
      <c r="D59" s="43">
        <v>700</v>
      </c>
      <c r="E59" s="43">
        <v>980</v>
      </c>
      <c r="F59" s="43">
        <v>1510</v>
      </c>
      <c r="G59" s="43">
        <v>1850</v>
      </c>
      <c r="H59" s="43">
        <v>2340</v>
      </c>
      <c r="I59" s="43">
        <v>2770</v>
      </c>
      <c r="J59" s="43">
        <v>3500</v>
      </c>
      <c r="K59" s="43">
        <v>4240</v>
      </c>
      <c r="L59" s="43">
        <v>7840</v>
      </c>
    </row>
    <row r="60" spans="1:12" ht="21.75" customHeight="1">
      <c r="A60" s="6" t="s">
        <v>5</v>
      </c>
      <c r="B60" s="23" t="s">
        <v>8</v>
      </c>
      <c r="C60" s="23">
        <v>460</v>
      </c>
      <c r="D60" s="17">
        <v>560</v>
      </c>
      <c r="E60" s="17">
        <v>840</v>
      </c>
      <c r="F60" s="17">
        <v>1260</v>
      </c>
      <c r="G60" s="17">
        <v>1540</v>
      </c>
      <c r="H60" s="17">
        <v>1960</v>
      </c>
      <c r="I60" s="17">
        <v>2230</v>
      </c>
      <c r="J60" s="17">
        <v>2760</v>
      </c>
      <c r="K60" s="17">
        <v>3300</v>
      </c>
      <c r="L60" s="17">
        <v>6440</v>
      </c>
    </row>
    <row r="61" spans="1:12" ht="47.25" customHeight="1">
      <c r="A61" s="51" t="s">
        <v>4</v>
      </c>
      <c r="B61" s="52" t="s">
        <v>6</v>
      </c>
      <c r="C61" s="53">
        <f>C62+C72+C71</f>
        <v>1350</v>
      </c>
      <c r="D61" s="53">
        <f>D62+D72+D71</f>
        <v>1540</v>
      </c>
      <c r="E61" s="53">
        <f>E62+E72+E71</f>
        <v>2040</v>
      </c>
      <c r="F61" s="53">
        <f>F62+F72+F71</f>
        <v>3150</v>
      </c>
      <c r="G61" s="48">
        <v>4060</v>
      </c>
      <c r="H61" s="53">
        <f>H62+H72+H71</f>
        <v>4980</v>
      </c>
      <c r="I61" s="53">
        <f>I62+I72+I71</f>
        <v>5860</v>
      </c>
      <c r="J61" s="53">
        <f>J62+J72+J71</f>
        <v>7480</v>
      </c>
      <c r="K61" s="53">
        <f>K62+K72+K71</f>
        <v>9110</v>
      </c>
      <c r="L61" s="53">
        <f>L62+L72+L71</f>
        <v>14840</v>
      </c>
    </row>
    <row r="62" spans="1:12" ht="42.75" customHeight="1">
      <c r="A62" s="29" t="s">
        <v>3</v>
      </c>
      <c r="B62" s="30" t="s">
        <v>6</v>
      </c>
      <c r="C62" s="23">
        <v>660</v>
      </c>
      <c r="D62" s="17">
        <v>810</v>
      </c>
      <c r="E62" s="17">
        <v>1120</v>
      </c>
      <c r="F62" s="17">
        <v>1670</v>
      </c>
      <c r="G62" s="17">
        <v>2090</v>
      </c>
      <c r="H62" s="17">
        <v>2520</v>
      </c>
      <c r="I62" s="17">
        <v>3020</v>
      </c>
      <c r="J62" s="17">
        <v>3860</v>
      </c>
      <c r="K62" s="17">
        <v>4720</v>
      </c>
      <c r="L62" s="17">
        <v>8440</v>
      </c>
    </row>
    <row r="63" spans="1:12" ht="21.75" customHeight="1">
      <c r="A63" s="40" t="s">
        <v>20</v>
      </c>
      <c r="B63" s="47" t="s">
        <v>6</v>
      </c>
      <c r="C63" s="47">
        <v>2950</v>
      </c>
      <c r="D63" s="43">
        <v>3280</v>
      </c>
      <c r="E63" s="43">
        <v>4780</v>
      </c>
      <c r="F63" s="43">
        <v>5800</v>
      </c>
      <c r="G63" s="43">
        <f>7261.8/1.03</f>
        <v>7050.291262135922</v>
      </c>
      <c r="H63" s="43">
        <v>8250</v>
      </c>
      <c r="I63" s="43">
        <v>9440</v>
      </c>
      <c r="J63" s="43">
        <v>11840</v>
      </c>
      <c r="K63" s="43">
        <v>14230</v>
      </c>
      <c r="L63" s="43">
        <v>23410</v>
      </c>
    </row>
    <row r="64" spans="1:12" ht="20.25" customHeight="1">
      <c r="A64" s="6" t="s">
        <v>7</v>
      </c>
      <c r="B64" s="23" t="s">
        <v>8</v>
      </c>
      <c r="C64" s="64">
        <v>2760</v>
      </c>
      <c r="D64" s="63">
        <v>3140</v>
      </c>
      <c r="E64" s="63">
        <v>4640</v>
      </c>
      <c r="F64" s="63">
        <v>5520</v>
      </c>
      <c r="G64" s="63">
        <v>6510</v>
      </c>
      <c r="H64" s="63">
        <v>7390</v>
      </c>
      <c r="I64" s="63">
        <v>8640</v>
      </c>
      <c r="J64" s="63">
        <v>11140</v>
      </c>
      <c r="K64" s="63">
        <v>13640</v>
      </c>
      <c r="L64" s="63">
        <v>20660</v>
      </c>
    </row>
    <row r="65" spans="1:12" ht="21.75" customHeight="1">
      <c r="A65" s="40" t="s">
        <v>21</v>
      </c>
      <c r="B65" s="47" t="s">
        <v>6</v>
      </c>
      <c r="C65" s="47">
        <v>1710</v>
      </c>
      <c r="D65" s="43">
        <v>1880</v>
      </c>
      <c r="E65" s="43">
        <v>2300</v>
      </c>
      <c r="F65" s="43">
        <v>3020</v>
      </c>
      <c r="G65" s="43">
        <v>3630</v>
      </c>
      <c r="H65" s="43">
        <v>4260</v>
      </c>
      <c r="I65" s="43">
        <v>4960</v>
      </c>
      <c r="J65" s="43">
        <v>6400</v>
      </c>
      <c r="K65" s="43">
        <v>7800</v>
      </c>
      <c r="L65" s="43">
        <v>13130</v>
      </c>
    </row>
    <row r="66" spans="1:12" ht="22.5" customHeight="1">
      <c r="A66" s="6" t="s">
        <v>9</v>
      </c>
      <c r="B66" s="23" t="s">
        <v>8</v>
      </c>
      <c r="C66" s="64">
        <v>1520</v>
      </c>
      <c r="D66" s="63">
        <v>1640</v>
      </c>
      <c r="E66" s="63">
        <v>2160</v>
      </c>
      <c r="F66" s="63">
        <v>2940</v>
      </c>
      <c r="G66" s="63">
        <v>3510</v>
      </c>
      <c r="H66" s="63">
        <v>4210</v>
      </c>
      <c r="I66" s="63">
        <v>4840</v>
      </c>
      <c r="J66" s="63">
        <v>6180</v>
      </c>
      <c r="K66" s="63">
        <v>7460</v>
      </c>
      <c r="L66" s="63">
        <v>12430</v>
      </c>
    </row>
    <row r="67" spans="1:12" ht="21.75" customHeight="1">
      <c r="A67" s="40" t="s">
        <v>26</v>
      </c>
      <c r="B67" s="47" t="s">
        <v>6</v>
      </c>
      <c r="C67" s="47">
        <v>2090</v>
      </c>
      <c r="D67" s="43">
        <v>2710</v>
      </c>
      <c r="E67" s="43">
        <v>3820</v>
      </c>
      <c r="F67" s="43">
        <v>5370</v>
      </c>
      <c r="G67" s="43">
        <v>6220</v>
      </c>
      <c r="H67" s="43">
        <v>7330</v>
      </c>
      <c r="I67" s="43">
        <v>8220</v>
      </c>
      <c r="J67" s="43">
        <v>9880</v>
      </c>
      <c r="K67" s="43">
        <v>11530</v>
      </c>
      <c r="L67" s="43">
        <v>17500</v>
      </c>
    </row>
    <row r="68" spans="1:12" ht="19.5" customHeight="1">
      <c r="A68" s="6" t="s">
        <v>27</v>
      </c>
      <c r="B68" s="23" t="s">
        <v>8</v>
      </c>
      <c r="C68" s="64">
        <v>1940</v>
      </c>
      <c r="D68" s="63">
        <v>2510</v>
      </c>
      <c r="E68" s="63">
        <v>3460</v>
      </c>
      <c r="F68" s="63">
        <v>5230</v>
      </c>
      <c r="G68" s="63">
        <v>5940</v>
      </c>
      <c r="H68" s="63">
        <v>7040</v>
      </c>
      <c r="I68" s="63">
        <v>7690</v>
      </c>
      <c r="J68" s="63">
        <v>8950</v>
      </c>
      <c r="K68" s="63">
        <v>10050</v>
      </c>
      <c r="L68" s="63">
        <v>15460</v>
      </c>
    </row>
    <row r="69" spans="1:12" ht="20.25" customHeight="1">
      <c r="A69" s="67" t="s">
        <v>32</v>
      </c>
      <c r="B69" s="68"/>
      <c r="C69" s="33">
        <v>260</v>
      </c>
      <c r="D69" s="34">
        <v>270</v>
      </c>
      <c r="E69" s="34">
        <v>540</v>
      </c>
      <c r="F69" s="34">
        <v>810</v>
      </c>
      <c r="G69" s="34">
        <v>1090</v>
      </c>
      <c r="H69" s="34">
        <v>1180</v>
      </c>
      <c r="I69" s="34">
        <v>1360</v>
      </c>
      <c r="J69" s="34">
        <v>1810</v>
      </c>
      <c r="K69" s="34">
        <v>2270</v>
      </c>
      <c r="L69" s="34">
        <v>4540</v>
      </c>
    </row>
    <row r="70" spans="1:12" ht="19.5" customHeight="1">
      <c r="A70" s="67" t="s">
        <v>33</v>
      </c>
      <c r="B70" s="68"/>
      <c r="C70" s="35">
        <v>100</v>
      </c>
      <c r="D70" s="34">
        <v>140</v>
      </c>
      <c r="E70" s="34">
        <v>290</v>
      </c>
      <c r="F70" s="34">
        <v>440</v>
      </c>
      <c r="G70" s="34">
        <v>580</v>
      </c>
      <c r="H70" s="34">
        <v>730</v>
      </c>
      <c r="I70" s="36">
        <v>870</v>
      </c>
      <c r="J70" s="36">
        <v>1160</v>
      </c>
      <c r="K70" s="36">
        <v>1450</v>
      </c>
      <c r="L70" s="34">
        <v>2900</v>
      </c>
    </row>
    <row r="71" spans="1:12" ht="18.75" customHeight="1">
      <c r="A71" s="67" t="s">
        <v>0</v>
      </c>
      <c r="B71" s="68"/>
      <c r="C71" s="35">
        <v>100</v>
      </c>
      <c r="D71" s="34">
        <v>140</v>
      </c>
      <c r="E71" s="34">
        <v>290</v>
      </c>
      <c r="F71" s="34">
        <v>440</v>
      </c>
      <c r="G71" s="34">
        <v>580</v>
      </c>
      <c r="H71" s="34">
        <v>730</v>
      </c>
      <c r="I71" s="36">
        <v>870</v>
      </c>
      <c r="J71" s="36">
        <v>1160</v>
      </c>
      <c r="K71" s="36">
        <v>1450</v>
      </c>
      <c r="L71" s="34">
        <v>2900</v>
      </c>
    </row>
    <row r="72" spans="1:12" ht="28.5" customHeight="1">
      <c r="A72" s="67" t="s">
        <v>28</v>
      </c>
      <c r="B72" s="68"/>
      <c r="C72" s="35">
        <v>590</v>
      </c>
      <c r="D72" s="36">
        <v>590</v>
      </c>
      <c r="E72" s="36">
        <v>630</v>
      </c>
      <c r="F72" s="36">
        <v>1040</v>
      </c>
      <c r="G72" s="36">
        <v>1330</v>
      </c>
      <c r="H72" s="36">
        <v>1730</v>
      </c>
      <c r="I72" s="36">
        <v>1970</v>
      </c>
      <c r="J72" s="36">
        <v>2460</v>
      </c>
      <c r="K72" s="36">
        <v>2940</v>
      </c>
      <c r="L72" s="36">
        <v>3500</v>
      </c>
    </row>
    <row r="73" spans="1:12" ht="44.25" customHeight="1">
      <c r="A73" s="31" t="s">
        <v>34</v>
      </c>
      <c r="B73" s="32"/>
      <c r="C73" s="35" t="s">
        <v>62</v>
      </c>
      <c r="D73" s="35" t="s">
        <v>52</v>
      </c>
      <c r="E73" s="35" t="s">
        <v>53</v>
      </c>
      <c r="F73" s="35" t="s">
        <v>54</v>
      </c>
      <c r="G73" s="35" t="s">
        <v>55</v>
      </c>
      <c r="H73" s="35" t="s">
        <v>56</v>
      </c>
      <c r="I73" s="35" t="s">
        <v>57</v>
      </c>
      <c r="J73" s="35" t="s">
        <v>58</v>
      </c>
      <c r="K73" s="35" t="s">
        <v>59</v>
      </c>
      <c r="L73" s="35" t="s">
        <v>60</v>
      </c>
    </row>
    <row r="74" spans="1:12" ht="45.75" customHeight="1">
      <c r="A74" s="31" t="s">
        <v>38</v>
      </c>
      <c r="B74" s="32"/>
      <c r="C74" s="35" t="s">
        <v>36</v>
      </c>
      <c r="D74" s="35" t="s">
        <v>37</v>
      </c>
      <c r="E74" s="35" t="s">
        <v>39</v>
      </c>
      <c r="F74" s="35" t="s">
        <v>40</v>
      </c>
      <c r="G74" s="35" t="s">
        <v>41</v>
      </c>
      <c r="H74" s="35" t="s">
        <v>42</v>
      </c>
      <c r="I74" s="35" t="s">
        <v>43</v>
      </c>
      <c r="J74" s="35" t="s">
        <v>51</v>
      </c>
      <c r="K74" s="35" t="s">
        <v>44</v>
      </c>
      <c r="L74" s="35" t="s">
        <v>45</v>
      </c>
    </row>
    <row r="75" spans="1:12" ht="23.25" customHeight="1">
      <c r="A75" s="65" t="s">
        <v>31</v>
      </c>
      <c r="B75" s="66"/>
      <c r="C75" s="35">
        <v>1070</v>
      </c>
      <c r="D75" s="35">
        <v>1070</v>
      </c>
      <c r="E75" s="35">
        <v>1740</v>
      </c>
      <c r="F75" s="35">
        <v>2700</v>
      </c>
      <c r="G75" s="35">
        <f>3523/1.03</f>
        <v>3420.388349514563</v>
      </c>
      <c r="H75" s="35">
        <v>4150</v>
      </c>
      <c r="I75" s="35">
        <v>4540</v>
      </c>
      <c r="J75" s="35">
        <v>5340</v>
      </c>
      <c r="K75" s="35">
        <v>6140</v>
      </c>
      <c r="L75" s="35">
        <v>10310</v>
      </c>
    </row>
    <row r="76" spans="1:12" ht="17.25" customHeight="1">
      <c r="A76" s="2" t="s">
        <v>2</v>
      </c>
      <c r="B76" s="5"/>
      <c r="C76" s="5"/>
      <c r="D76" s="5"/>
      <c r="E76" s="5"/>
      <c r="F76" s="5"/>
      <c r="G76" s="5"/>
      <c r="H76" s="27"/>
      <c r="I76" s="27"/>
      <c r="J76" s="27"/>
      <c r="K76" s="27"/>
      <c r="L76" s="5"/>
    </row>
  </sheetData>
  <sheetProtection/>
  <mergeCells count="13">
    <mergeCell ref="A24:B24"/>
    <mergeCell ref="A25:B25"/>
    <mergeCell ref="A23:B23"/>
    <mergeCell ref="A2:B2"/>
    <mergeCell ref="A30:B30"/>
    <mergeCell ref="A51:B51"/>
    <mergeCell ref="A52:B52"/>
    <mergeCell ref="A53:B53"/>
    <mergeCell ref="A75:B75"/>
    <mergeCell ref="A69:B69"/>
    <mergeCell ref="A70:B70"/>
    <mergeCell ref="A71:B71"/>
    <mergeCell ref="A72:B72"/>
  </mergeCells>
  <printOptions/>
  <pageMargins left="0.16" right="0.21" top="0.18" bottom="0.16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Матвиенко</dc:creator>
  <cp:keywords/>
  <dc:description/>
  <cp:lastModifiedBy>Жигалова Тамара</cp:lastModifiedBy>
  <cp:lastPrinted>2010-05-25T07:00:00Z</cp:lastPrinted>
  <dcterms:created xsi:type="dcterms:W3CDTF">2007-10-22T10:52:15Z</dcterms:created>
  <dcterms:modified xsi:type="dcterms:W3CDTF">2010-11-16T09:59:37Z</dcterms:modified>
  <cp:category/>
  <cp:version/>
  <cp:contentType/>
  <cp:contentStatus/>
</cp:coreProperties>
</file>